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680" yWindow="1420" windowWidth="25600" windowHeight="16060" tabRatio="500"/>
  </bookViews>
  <sheets>
    <sheet name="Baseline FOM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I109" i="1"/>
  <c r="B14" i="1"/>
  <c r="B13" i="1"/>
  <c r="B12" i="1"/>
  <c r="B11" i="1"/>
  <c r="B10" i="1"/>
  <c r="B9" i="1"/>
  <c r="B8" i="1"/>
  <c r="B7" i="1"/>
  <c r="B6" i="1"/>
  <c r="B5" i="1"/>
  <c r="B4" i="1"/>
  <c r="B3" i="1"/>
  <c r="G53" i="1"/>
  <c r="G52" i="1"/>
  <c r="G51" i="1"/>
  <c r="I120" i="1"/>
  <c r="G110" i="1"/>
  <c r="G111" i="1"/>
  <c r="G112" i="1"/>
  <c r="G113" i="1"/>
  <c r="G114" i="1"/>
  <c r="G115" i="1"/>
  <c r="G116" i="1"/>
  <c r="G117" i="1"/>
  <c r="G118" i="1"/>
  <c r="G119" i="1"/>
  <c r="G120" i="1"/>
  <c r="I119" i="1"/>
  <c r="I118" i="1"/>
  <c r="I117" i="1"/>
  <c r="I116" i="1"/>
  <c r="I115" i="1"/>
  <c r="I114" i="1"/>
  <c r="I113" i="1"/>
  <c r="I112" i="1"/>
  <c r="I111" i="1"/>
  <c r="I110" i="1"/>
  <c r="D109" i="1"/>
  <c r="G44" i="1"/>
  <c r="G45" i="1"/>
  <c r="G46" i="1"/>
  <c r="G47" i="1"/>
  <c r="G48" i="1"/>
  <c r="G49" i="1"/>
  <c r="F102" i="1"/>
  <c r="F103" i="1"/>
  <c r="F104" i="1"/>
  <c r="F105" i="1"/>
  <c r="F106" i="1"/>
  <c r="F107" i="1"/>
  <c r="F108" i="1"/>
  <c r="G101" i="1"/>
  <c r="D101" i="1"/>
  <c r="D24" i="1"/>
  <c r="D58" i="1"/>
  <c r="G55" i="1"/>
</calcChain>
</file>

<file path=xl/sharedStrings.xml><?xml version="1.0" encoding="utf-8"?>
<sst xmlns="http://schemas.openxmlformats.org/spreadsheetml/2006/main" count="84" uniqueCount="60">
  <si>
    <t>Benchmark</t>
  </si>
  <si>
    <t>Baseline platform</t>
  </si>
  <si>
    <t># nodes</t>
  </si>
  <si>
    <t># MPI tasks</t>
  </si>
  <si>
    <t>Threads/task</t>
  </si>
  <si>
    <t>FOM</t>
  </si>
  <si>
    <t>BlueGene/Q</t>
  </si>
  <si>
    <t>Compiler options</t>
  </si>
  <si>
    <t>LSMS</t>
  </si>
  <si>
    <t>QBOX</t>
  </si>
  <si>
    <t>NEKbone</t>
  </si>
  <si>
    <t>HACC</t>
  </si>
  <si>
    <t>CAM-SE</t>
  </si>
  <si>
    <t>UMT2013</t>
  </si>
  <si>
    <t>AMG2013</t>
  </si>
  <si>
    <t>MCB</t>
  </si>
  <si>
    <t>QMCPACK</t>
  </si>
  <si>
    <t>NAMD</t>
  </si>
  <si>
    <t>LULESH</t>
  </si>
  <si>
    <t>SNAP</t>
  </si>
  <si>
    <t>miniFE</t>
  </si>
  <si>
    <t>Compiler version / runtime</t>
  </si>
  <si>
    <t>xlC 12.0.0.3 / LOMP</t>
  </si>
  <si>
    <t>Other environmental options</t>
  </si>
  <si>
    <t>xlc_r  V12.0 / LOMP beta</t>
  </si>
  <si>
    <t>mpixlcxx_r 12.1</t>
  </si>
  <si>
    <t>BG/Q</t>
  </si>
  <si>
    <t>xlc 12.1</t>
  </si>
  <si>
    <t>-O3 -Q64 -qhot</t>
  </si>
  <si>
    <t>used the "_lo" moab scripts</t>
  </si>
  <si>
    <t>Blue Gene/Q</t>
  </si>
  <si>
    <t>xlC 12.0.0.3 / OPM</t>
  </si>
  <si>
    <t>-O3 -qhot=level=1 -qsmp=omp:noauto</t>
  </si>
  <si>
    <t>xlC 12.1.0.1 / pthreads</t>
  </si>
  <si>
    <t xml:space="preserve"> -O3 -qhot</t>
  </si>
  <si>
    <t xml:space="preserve">    3M atoms</t>
  </si>
  <si>
    <t xml:space="preserve">    20M atoms</t>
  </si>
  <si>
    <t xml:space="preserve">    100M atoms</t>
  </si>
  <si>
    <t>xlC 12.1</t>
  </si>
  <si>
    <t>Cray XK7</t>
  </si>
  <si>
    <t>gcc</t>
  </si>
  <si>
    <t>mpixlf2003</t>
  </si>
  <si>
    <t xml:space="preserve">-O3, qarch=qp, -qtune=qp </t>
  </si>
  <si>
    <t>xlC 12.1.0.4, xlf 14.1.0.4</t>
  </si>
  <si>
    <t>-O3 -qhot -qrealsize=8 -qdpc=e -qsuffix=cpp=f -WF,-DPTRSIZE8 -WF,-DMPI -WF,-DLONGINT8 -WF,-DGLOBAL_LONG_LONG</t>
  </si>
  <si>
    <t>mpixlcxx_r v12.1</t>
  </si>
  <si>
    <r>
      <t xml:space="preserve">FOMs in </t>
    </r>
    <r>
      <rPr>
        <sz val="12"/>
        <color rgb="FFFF0000"/>
        <rFont val="Calibri"/>
        <family val="2"/>
        <scheme val="minor"/>
      </rPr>
      <t>RED</t>
    </r>
    <r>
      <rPr>
        <sz val="12"/>
        <rFont val="Calibri"/>
        <scheme val="minor"/>
      </rPr>
      <t xml:space="preserve"> are the value that will be used as the baseline value from which projections should be made.</t>
    </r>
  </si>
  <si>
    <t>"-g -O3 -qsmp=omp"</t>
  </si>
  <si>
    <t>`</t>
  </si>
  <si>
    <t>set nrowmax 2048,</t>
  </si>
  <si>
    <t>set matrix_loc 256 32</t>
  </si>
  <si>
    <r>
      <t xml:space="preserve">mgo7936 (7936 atom MgO system) </t>
    </r>
    <r>
      <rPr>
        <b/>
        <sz val="14"/>
        <rFont val="Calibri"/>
      </rPr>
      <t xml:space="preserve"> STRONG SCALING RESULTS</t>
    </r>
  </si>
  <si>
    <t>gcc/CUDA</t>
  </si>
  <si>
    <t>GPU-enabled</t>
  </si>
  <si>
    <t>Number of iterations to solution -&gt;</t>
  </si>
  <si>
    <t>Note: no hardware threading used on BG/Q; one MPI task/core</t>
  </si>
  <si>
    <t>Note: The way the qbox FOM is calculated was changed on 11/12/13, and the baseline values here were scaled by N^3 (N=7936)</t>
  </si>
  <si>
    <t>Additional FOMs (in black) are provided as additional scaling information for the benefit of the Offeror</t>
  </si>
  <si>
    <t>Summary of baseline FOMs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</si>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</sst>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00E+0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</font>
    <font>
      <b/>
      <sz val="14"/>
      <color indexed="8"/>
      <name val="Calibri"/>
    </font>
    <font>
      <sz val="14"/>
      <name val="Calibri"/>
      <family val="2"/>
    </font>
    <font>
      <sz val="12"/>
      <color rgb="FF000000"/>
      <name val="Calibri"/>
      <family val="2"/>
      <scheme val="minor"/>
    </font>
    <font>
      <sz val="8"/>
      <name val="Verdana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sz val="14"/>
      <color indexed="12"/>
      <name val="Calibri"/>
    </font>
    <font>
      <b/>
      <sz val="12"/>
      <color indexed="10"/>
      <name val="Calibri"/>
    </font>
    <font>
      <sz val="14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11" fontId="13" fillId="0" borderId="12" xfId="0" applyNumberFormat="1" applyFont="1" applyBorder="1"/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0" fillId="0" borderId="0" xfId="0" applyFill="1" applyBorder="1"/>
    <xf numFmtId="0" fontId="6" fillId="0" borderId="10" xfId="0" applyFont="1" applyBorder="1"/>
    <xf numFmtId="0" fontId="6" fillId="0" borderId="1" xfId="0" applyFont="1" applyBorder="1"/>
    <xf numFmtId="0" fontId="6" fillId="0" borderId="0" xfId="0" applyFont="1" applyBorder="1"/>
    <xf numFmtId="165" fontId="0" fillId="0" borderId="0" xfId="0" applyNumberFormat="1"/>
    <xf numFmtId="0" fontId="3" fillId="0" borderId="11" xfId="0" applyFont="1" applyFill="1" applyBorder="1" applyAlignment="1">
      <alignment horizontal="left"/>
    </xf>
    <xf numFmtId="0" fontId="0" fillId="0" borderId="10" xfId="0" applyFill="1" applyBorder="1"/>
    <xf numFmtId="0" fontId="6" fillId="0" borderId="0" xfId="0" applyFont="1"/>
    <xf numFmtId="165" fontId="6" fillId="0" borderId="0" xfId="0" applyNumberFormat="1" applyFont="1"/>
    <xf numFmtId="0" fontId="10" fillId="0" borderId="0" xfId="0" applyFont="1"/>
    <xf numFmtId="0" fontId="3" fillId="3" borderId="13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3" xfId="0" applyFont="1" applyFill="1" applyBorder="1"/>
    <xf numFmtId="0" fontId="3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0" fillId="0" borderId="1" xfId="0" applyFill="1" applyBorder="1"/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3" borderId="0" xfId="0" applyNumberFormat="1" applyFill="1" applyBorder="1" applyAlignment="1">
      <alignment wrapText="1"/>
    </xf>
    <xf numFmtId="49" fontId="0" fillId="0" borderId="10" xfId="0" quotePrefix="1" applyNumberForma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3" borderId="0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0" xfId="0" quotePrefix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5" fontId="9" fillId="0" borderId="12" xfId="0" applyNumberFormat="1" applyFont="1" applyBorder="1"/>
    <xf numFmtId="165" fontId="0" fillId="0" borderId="14" xfId="0" applyNumberFormat="1" applyBorder="1"/>
    <xf numFmtId="165" fontId="9" fillId="0" borderId="12" xfId="0" applyNumberFormat="1" applyFont="1" applyFill="1" applyBorder="1"/>
    <xf numFmtId="165" fontId="6" fillId="0" borderId="6" xfId="0" applyNumberFormat="1" applyFont="1" applyBorder="1"/>
    <xf numFmtId="165" fontId="0" fillId="0" borderId="6" xfId="0" applyNumberFormat="1" applyBorder="1"/>
    <xf numFmtId="164" fontId="0" fillId="0" borderId="14" xfId="0" applyNumberFormat="1" applyBorder="1"/>
    <xf numFmtId="11" fontId="9" fillId="0" borderId="12" xfId="0" applyNumberFormat="1" applyFont="1" applyBorder="1"/>
    <xf numFmtId="11" fontId="0" fillId="0" borderId="6" xfId="0" applyNumberFormat="1" applyBorder="1"/>
    <xf numFmtId="165" fontId="0" fillId="0" borderId="6" xfId="0" applyNumberFormat="1" applyBorder="1" applyAlignment="1">
      <alignment wrapText="1"/>
    </xf>
    <xf numFmtId="11" fontId="0" fillId="0" borderId="14" xfId="0" applyNumberFormat="1" applyBorder="1"/>
    <xf numFmtId="0" fontId="0" fillId="0" borderId="6" xfId="0" applyBorder="1"/>
    <xf numFmtId="0" fontId="0" fillId="0" borderId="14" xfId="0" applyBorder="1"/>
    <xf numFmtId="0" fontId="3" fillId="0" borderId="11" xfId="0" applyFont="1" applyFill="1" applyBorder="1"/>
    <xf numFmtId="0" fontId="4" fillId="3" borderId="5" xfId="0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 applyAlignment="1">
      <alignment wrapText="1"/>
    </xf>
    <xf numFmtId="49" fontId="0" fillId="3" borderId="8" xfId="0" applyNumberFormat="1" applyFill="1" applyBorder="1" applyAlignment="1">
      <alignment wrapText="1"/>
    </xf>
    <xf numFmtId="0" fontId="0" fillId="0" borderId="9" xfId="0" applyBorder="1"/>
    <xf numFmtId="0" fontId="11" fillId="2" borderId="2" xfId="0" applyFont="1" applyFill="1" applyBorder="1"/>
    <xf numFmtId="49" fontId="11" fillId="2" borderId="3" xfId="0" applyNumberFormat="1" applyFont="1" applyFill="1" applyBorder="1" applyAlignment="1">
      <alignment wrapText="1"/>
    </xf>
    <xf numFmtId="165" fontId="11" fillId="2" borderId="4" xfId="0" applyNumberFormat="1" applyFont="1" applyFill="1" applyBorder="1" applyAlignment="1">
      <alignment wrapText="1"/>
    </xf>
    <xf numFmtId="0" fontId="9" fillId="0" borderId="6" xfId="0" applyFont="1" applyBorder="1"/>
    <xf numFmtId="0" fontId="9" fillId="0" borderId="12" xfId="0" applyFont="1" applyBorder="1"/>
    <xf numFmtId="165" fontId="10" fillId="0" borderId="6" xfId="0" applyNumberFormat="1" applyFont="1" applyBorder="1"/>
    <xf numFmtId="0" fontId="12" fillId="3" borderId="5" xfId="0" applyFont="1" applyFill="1" applyBorder="1"/>
    <xf numFmtId="0" fontId="12" fillId="3" borderId="5" xfId="0" applyFont="1" applyFill="1" applyBorder="1" applyAlignment="1">
      <alignment horizontal="left"/>
    </xf>
    <xf numFmtId="11" fontId="10" fillId="0" borderId="6" xfId="0" applyNumberFormat="1" applyFont="1" applyBorder="1"/>
    <xf numFmtId="0" fontId="0" fillId="2" borderId="0" xfId="0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14" fillId="2" borderId="0" xfId="0" applyFont="1" applyFill="1"/>
    <xf numFmtId="0" fontId="5" fillId="2" borderId="5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/>
    <xf numFmtId="0" fontId="0" fillId="0" borderId="16" xfId="0" applyBorder="1"/>
    <xf numFmtId="165" fontId="0" fillId="0" borderId="12" xfId="0" applyNumberFormat="1" applyBorder="1"/>
    <xf numFmtId="165" fontId="9" fillId="0" borderId="6" xfId="0" applyNumberFormat="1" applyFont="1" applyBorder="1"/>
    <xf numFmtId="0" fontId="0" fillId="0" borderId="15" xfId="0" applyBorder="1"/>
    <xf numFmtId="0" fontId="6" fillId="3" borderId="8" xfId="0" applyFont="1" applyFill="1" applyBorder="1" applyAlignment="1">
      <alignment wrapText="1"/>
    </xf>
    <xf numFmtId="0" fontId="3" fillId="3" borderId="7" xfId="0" applyFont="1" applyFill="1" applyBorder="1"/>
    <xf numFmtId="49" fontId="6" fillId="3" borderId="8" xfId="0" applyNumberFormat="1" applyFont="1" applyFill="1" applyBorder="1" applyAlignment="1">
      <alignment wrapText="1"/>
    </xf>
    <xf numFmtId="0" fontId="3" fillId="4" borderId="5" xfId="0" applyFont="1" applyFill="1" applyBorder="1"/>
    <xf numFmtId="0" fontId="0" fillId="4" borderId="0" xfId="0" applyFill="1" applyBorder="1" applyAlignment="1">
      <alignment wrapText="1"/>
    </xf>
    <xf numFmtId="49" fontId="0" fillId="4" borderId="0" xfId="0" applyNumberForma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10" fillId="0" borderId="6" xfId="0" applyFont="1" applyBorder="1"/>
    <xf numFmtId="165" fontId="9" fillId="0" borderId="17" xfId="0" applyNumberFormat="1" applyFont="1" applyBorder="1"/>
    <xf numFmtId="0" fontId="6" fillId="5" borderId="18" xfId="0" applyFont="1" applyFill="1" applyBorder="1"/>
    <xf numFmtId="0" fontId="6" fillId="5" borderId="19" xfId="0" applyFont="1" applyFill="1" applyBorder="1"/>
    <xf numFmtId="0" fontId="0" fillId="5" borderId="0" xfId="0" applyFill="1" applyBorder="1" applyAlignment="1">
      <alignment wrapText="1"/>
    </xf>
    <xf numFmtId="165" fontId="0" fillId="5" borderId="0" xfId="0" applyNumberFormat="1" applyFill="1" applyBorder="1" applyAlignment="1">
      <alignment wrapText="1"/>
    </xf>
    <xf numFmtId="11" fontId="0" fillId="5" borderId="0" xfId="0" applyNumberFormat="1" applyFill="1" applyBorder="1" applyAlignment="1">
      <alignment wrapText="1"/>
    </xf>
    <xf numFmtId="11" fontId="0" fillId="5" borderId="1" xfId="0" applyNumberForma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15" fillId="0" borderId="0" xfId="0" applyNumberFormat="1" applyFont="1" applyAlignment="1">
      <alignment wrapText="1"/>
    </xf>
    <xf numFmtId="0" fontId="16" fillId="6" borderId="20" xfId="0" applyFont="1" applyFill="1" applyBorder="1"/>
    <xf numFmtId="0" fontId="0" fillId="6" borderId="21" xfId="0" applyFill="1" applyBorder="1" applyAlignment="1">
      <alignment wrapText="1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2"/>
  <sheetViews>
    <sheetView tabSelected="1" workbookViewId="0"/>
  </sheetViews>
  <sheetFormatPr baseColWidth="10" defaultColWidth="11" defaultRowHeight="15" x14ac:dyDescent="0"/>
  <cols>
    <col min="1" max="1" width="35.83203125" bestFit="1" customWidth="1"/>
    <col min="2" max="2" width="12.1640625" style="35" customWidth="1"/>
    <col min="3" max="3" width="28" style="35" customWidth="1"/>
    <col min="4" max="4" width="31" style="25" customWidth="1"/>
    <col min="5" max="5" width="24" style="35" bestFit="1" customWidth="1"/>
    <col min="6" max="6" width="9" customWidth="1"/>
    <col min="7" max="7" width="10.5" bestFit="1" customWidth="1"/>
    <col min="8" max="8" width="11.83203125" bestFit="1" customWidth="1"/>
    <col min="9" max="9" width="10.83203125" style="12" bestFit="1" customWidth="1"/>
  </cols>
  <sheetData>
    <row r="1" spans="1:4">
      <c r="A1" s="15"/>
    </row>
    <row r="2" spans="1:4" ht="20">
      <c r="A2" s="107" t="s">
        <v>58</v>
      </c>
      <c r="B2" s="108"/>
      <c r="C2" s="105"/>
    </row>
    <row r="3" spans="1:4">
      <c r="A3" s="99" t="s">
        <v>8</v>
      </c>
      <c r="B3" s="102">
        <f>I22</f>
        <v>3.3889999999999998</v>
      </c>
      <c r="C3" s="105"/>
    </row>
    <row r="4" spans="1:4">
      <c r="A4" s="99" t="s">
        <v>9</v>
      </c>
      <c r="B4" s="102">
        <f>I24</f>
        <v>5308982264.5944319</v>
      </c>
      <c r="C4" s="105"/>
    </row>
    <row r="5" spans="1:4">
      <c r="A5" s="99" t="s">
        <v>10</v>
      </c>
      <c r="B5" s="102">
        <f>I35</f>
        <v>1583200000</v>
      </c>
      <c r="C5" s="105"/>
    </row>
    <row r="6" spans="1:4">
      <c r="A6" s="99" t="s">
        <v>11</v>
      </c>
      <c r="B6" s="103">
        <f>I44</f>
        <v>1064900000</v>
      </c>
      <c r="C6" s="105"/>
    </row>
    <row r="7" spans="1:4">
      <c r="A7" s="99" t="s">
        <v>12</v>
      </c>
      <c r="B7" s="102">
        <f>I52</f>
        <v>0.44432977000000001</v>
      </c>
      <c r="C7" s="105"/>
      <c r="D7" s="106"/>
    </row>
    <row r="8" spans="1:4">
      <c r="A8" s="99" t="s">
        <v>13</v>
      </c>
      <c r="B8" s="102">
        <f>I55</f>
        <v>258000000000</v>
      </c>
      <c r="C8" s="105"/>
    </row>
    <row r="9" spans="1:4">
      <c r="A9" s="99" t="s">
        <v>14</v>
      </c>
      <c r="B9" s="102">
        <f>I58</f>
        <v>44946720000</v>
      </c>
      <c r="C9" s="105"/>
    </row>
    <row r="10" spans="1:4">
      <c r="A10" s="99" t="s">
        <v>15</v>
      </c>
      <c r="B10" s="103">
        <f>I68</f>
        <v>32300000000</v>
      </c>
      <c r="C10" s="105"/>
    </row>
    <row r="11" spans="1:4">
      <c r="A11" s="99" t="s">
        <v>16</v>
      </c>
      <c r="B11" s="102">
        <f>I79</f>
        <v>228633.96</v>
      </c>
      <c r="C11" s="105"/>
    </row>
    <row r="12" spans="1:4">
      <c r="A12" s="99" t="s">
        <v>17</v>
      </c>
      <c r="B12" s="101">
        <f>I96</f>
        <v>1.54975</v>
      </c>
      <c r="C12" s="105"/>
    </row>
    <row r="13" spans="1:4">
      <c r="A13" s="99" t="s">
        <v>18</v>
      </c>
      <c r="B13" s="102">
        <f>I101</f>
        <v>11184812</v>
      </c>
      <c r="C13" s="105"/>
    </row>
    <row r="14" spans="1:4">
      <c r="A14" s="99" t="s">
        <v>19</v>
      </c>
      <c r="B14" s="101">
        <f>I109</f>
        <v>220.54607207445633</v>
      </c>
      <c r="C14" s="105"/>
    </row>
    <row r="15" spans="1:4">
      <c r="A15" s="100" t="s">
        <v>20</v>
      </c>
      <c r="B15" s="104">
        <f>I121</f>
        <v>11649600</v>
      </c>
      <c r="C15" s="105"/>
    </row>
    <row r="16" spans="1:4">
      <c r="A16" s="15"/>
    </row>
    <row r="17" spans="1:9">
      <c r="A17" s="15"/>
    </row>
    <row r="18" spans="1:9">
      <c r="A18" s="17" t="s">
        <v>46</v>
      </c>
    </row>
    <row r="19" spans="1:9">
      <c r="A19" s="15" t="s">
        <v>57</v>
      </c>
    </row>
    <row r="20" spans="1:9" ht="16" thickBot="1"/>
    <row r="21" spans="1:9" ht="59" customHeight="1">
      <c r="A21" s="64" t="s">
        <v>0</v>
      </c>
      <c r="B21" s="65" t="s">
        <v>1</v>
      </c>
      <c r="C21" s="65" t="s">
        <v>21</v>
      </c>
      <c r="D21" s="65" t="s">
        <v>7</v>
      </c>
      <c r="E21" s="65" t="s">
        <v>23</v>
      </c>
      <c r="F21" s="65" t="s">
        <v>2</v>
      </c>
      <c r="G21" s="65" t="s">
        <v>3</v>
      </c>
      <c r="H21" s="65" t="s">
        <v>4</v>
      </c>
      <c r="I21" s="66" t="s">
        <v>5</v>
      </c>
    </row>
    <row r="22" spans="1:9" ht="18">
      <c r="A22" s="6" t="s">
        <v>8</v>
      </c>
      <c r="B22" s="24" t="s">
        <v>39</v>
      </c>
      <c r="C22" s="24" t="s">
        <v>40</v>
      </c>
      <c r="D22" s="26"/>
      <c r="E22" s="24"/>
      <c r="F22" s="5">
        <v>18561</v>
      </c>
      <c r="G22" s="5">
        <v>18561</v>
      </c>
      <c r="H22" s="5">
        <v>16</v>
      </c>
      <c r="I22" s="45">
        <v>3.3889999999999998</v>
      </c>
    </row>
    <row r="23" spans="1:9" ht="18">
      <c r="A23" s="18"/>
      <c r="B23" s="36"/>
      <c r="C23" s="36"/>
      <c r="D23" s="27"/>
      <c r="E23" s="36"/>
      <c r="F23" s="3"/>
      <c r="G23" s="3"/>
      <c r="H23" s="3"/>
      <c r="I23" s="46"/>
    </row>
    <row r="24" spans="1:9" ht="18">
      <c r="A24" s="13" t="s">
        <v>9</v>
      </c>
      <c r="B24" s="37" t="s">
        <v>6</v>
      </c>
      <c r="C24" s="37" t="s">
        <v>25</v>
      </c>
      <c r="D24" s="28" t="str">
        <f>"-O3 -qarch=qp"</f>
        <v>-O3 -qarch=qp</v>
      </c>
      <c r="E24" s="37"/>
      <c r="F24" s="14">
        <v>98304</v>
      </c>
      <c r="G24" s="14">
        <v>196608</v>
      </c>
      <c r="H24" s="14">
        <v>32</v>
      </c>
      <c r="I24" s="47">
        <v>5308982264.5944319</v>
      </c>
    </row>
    <row r="25" spans="1:9" ht="18">
      <c r="A25" s="76" t="s">
        <v>51</v>
      </c>
      <c r="B25" s="73"/>
      <c r="C25" s="73"/>
      <c r="D25" s="74"/>
      <c r="E25" s="73"/>
      <c r="F25" s="11">
        <v>32768</v>
      </c>
      <c r="G25" s="11">
        <v>65536</v>
      </c>
      <c r="H25" s="11">
        <v>32</v>
      </c>
      <c r="I25" s="48">
        <v>3324536474.4093695</v>
      </c>
    </row>
    <row r="26" spans="1:9" ht="18">
      <c r="A26" s="79" t="s">
        <v>49</v>
      </c>
      <c r="B26" s="73"/>
      <c r="C26" s="73"/>
      <c r="D26" s="74"/>
      <c r="E26" s="73"/>
      <c r="F26" s="11">
        <v>16384</v>
      </c>
      <c r="G26" s="11">
        <v>32768</v>
      </c>
      <c r="H26" s="11">
        <v>32</v>
      </c>
      <c r="I26" s="48">
        <v>2831124001.0891266</v>
      </c>
    </row>
    <row r="27" spans="1:9" ht="18">
      <c r="A27" s="75" t="s">
        <v>50</v>
      </c>
      <c r="B27" s="73"/>
      <c r="C27" s="73"/>
      <c r="D27" s="74"/>
      <c r="E27" s="73"/>
      <c r="F27" s="11">
        <v>8192</v>
      </c>
      <c r="G27" s="11">
        <v>16384</v>
      </c>
      <c r="H27" s="11">
        <v>32</v>
      </c>
      <c r="I27" s="48">
        <v>1723944796.3697152</v>
      </c>
    </row>
    <row r="28" spans="1:9" ht="18">
      <c r="A28" s="80"/>
      <c r="B28" s="73"/>
      <c r="C28" s="73"/>
      <c r="D28" s="74"/>
      <c r="E28" s="73"/>
      <c r="F28" s="11">
        <v>4096</v>
      </c>
      <c r="G28" s="11">
        <v>8192</v>
      </c>
      <c r="H28" s="11">
        <v>32</v>
      </c>
      <c r="I28" s="48">
        <v>875067421.28148484</v>
      </c>
    </row>
    <row r="29" spans="1:9" ht="18">
      <c r="A29" s="76" t="s">
        <v>56</v>
      </c>
      <c r="B29" s="73"/>
      <c r="C29" s="73"/>
      <c r="D29" s="74"/>
      <c r="E29" s="73"/>
      <c r="F29" s="11">
        <v>2048</v>
      </c>
      <c r="G29" s="11">
        <v>4096</v>
      </c>
      <c r="H29" s="11">
        <v>32</v>
      </c>
      <c r="I29" s="48">
        <v>501309471.98156798</v>
      </c>
    </row>
    <row r="30" spans="1:9" ht="18">
      <c r="A30" s="80"/>
      <c r="B30" s="73"/>
      <c r="C30" s="73"/>
      <c r="D30" s="74"/>
      <c r="E30" s="73"/>
      <c r="F30" s="11">
        <v>32768</v>
      </c>
      <c r="G30" s="11">
        <v>131072</v>
      </c>
      <c r="H30" s="11">
        <v>16</v>
      </c>
      <c r="I30" s="48">
        <v>4035466277.945344</v>
      </c>
    </row>
    <row r="31" spans="1:9" ht="18">
      <c r="A31" s="80"/>
      <c r="B31" s="73"/>
      <c r="C31" s="73"/>
      <c r="D31" s="74"/>
      <c r="E31" s="73"/>
      <c r="F31" s="11">
        <v>16384</v>
      </c>
      <c r="G31" s="11">
        <v>65536</v>
      </c>
      <c r="H31" s="11">
        <v>16</v>
      </c>
      <c r="I31" s="48">
        <v>2725564120.2491393</v>
      </c>
    </row>
    <row r="32" spans="1:9">
      <c r="A32" s="81"/>
      <c r="B32" s="82"/>
      <c r="C32" s="82"/>
      <c r="D32" s="74"/>
      <c r="E32" s="73"/>
      <c r="F32" s="11">
        <v>8192</v>
      </c>
      <c r="G32" s="11">
        <v>32768</v>
      </c>
      <c r="H32" s="11">
        <v>16</v>
      </c>
      <c r="I32" s="48">
        <v>1995241687.0891519</v>
      </c>
    </row>
    <row r="33" spans="1:11">
      <c r="A33" s="81"/>
      <c r="B33" s="82"/>
      <c r="C33" s="82"/>
      <c r="D33" s="74"/>
      <c r="E33" s="73"/>
      <c r="F33" s="11">
        <v>4096</v>
      </c>
      <c r="G33" s="11">
        <v>16384</v>
      </c>
      <c r="H33" s="11">
        <v>16</v>
      </c>
      <c r="I33" s="48">
        <v>1098982320.0329728</v>
      </c>
    </row>
    <row r="34" spans="1:11">
      <c r="A34" s="81"/>
      <c r="B34" s="82"/>
      <c r="C34" s="82"/>
      <c r="D34" s="78"/>
      <c r="E34" s="77"/>
      <c r="F34" s="11">
        <v>2048</v>
      </c>
      <c r="G34" s="11">
        <v>8192</v>
      </c>
      <c r="H34" s="11">
        <v>16</v>
      </c>
      <c r="I34" s="48">
        <v>624962476.3367424</v>
      </c>
    </row>
    <row r="35" spans="1:11" ht="63" customHeight="1">
      <c r="A35" s="7" t="s">
        <v>10</v>
      </c>
      <c r="B35" s="24" t="s">
        <v>30</v>
      </c>
      <c r="C35" s="24" t="s">
        <v>43</v>
      </c>
      <c r="D35" s="26" t="s">
        <v>44</v>
      </c>
      <c r="E35" s="24"/>
      <c r="F35" s="5">
        <v>98304</v>
      </c>
      <c r="G35" s="5">
        <v>3145728</v>
      </c>
      <c r="H35" s="5">
        <v>2</v>
      </c>
      <c r="I35" s="45">
        <v>1583200000</v>
      </c>
      <c r="K35" s="12"/>
    </row>
    <row r="36" spans="1:11" ht="18">
      <c r="A36" s="22" t="s">
        <v>59</v>
      </c>
      <c r="B36" s="38"/>
      <c r="C36" s="38"/>
      <c r="D36" s="29"/>
      <c r="E36" s="38"/>
      <c r="F36" s="2">
        <v>49152</v>
      </c>
      <c r="G36" s="2">
        <v>49152</v>
      </c>
      <c r="H36" s="8">
        <v>64</v>
      </c>
      <c r="I36" s="69">
        <v>863670000</v>
      </c>
      <c r="K36" s="12"/>
    </row>
    <row r="37" spans="1:11" ht="18">
      <c r="A37" s="70"/>
      <c r="B37" s="38"/>
      <c r="C37" s="38"/>
      <c r="D37" s="29"/>
      <c r="E37" s="38"/>
      <c r="F37" s="2">
        <v>32768</v>
      </c>
      <c r="G37" s="2">
        <v>32768</v>
      </c>
      <c r="H37" s="8">
        <v>64</v>
      </c>
      <c r="I37" s="49">
        <v>606860000</v>
      </c>
      <c r="K37" s="12"/>
    </row>
    <row r="38" spans="1:11" ht="18">
      <c r="A38" s="19"/>
      <c r="B38" s="38"/>
      <c r="C38" s="38"/>
      <c r="D38" s="29"/>
      <c r="E38" s="38"/>
      <c r="F38" s="2">
        <v>16384</v>
      </c>
      <c r="G38" s="2">
        <v>16384</v>
      </c>
      <c r="H38" s="8">
        <v>64</v>
      </c>
      <c r="I38" s="49">
        <v>291060000</v>
      </c>
      <c r="K38" s="12"/>
    </row>
    <row r="39" spans="1:11" ht="18">
      <c r="A39" s="19"/>
      <c r="B39" s="38"/>
      <c r="C39" s="38"/>
      <c r="D39" s="29"/>
      <c r="E39" s="38"/>
      <c r="F39" s="2">
        <v>8192</v>
      </c>
      <c r="G39" s="2">
        <v>8192</v>
      </c>
      <c r="H39" s="8">
        <v>64</v>
      </c>
      <c r="I39" s="49">
        <v>150510000</v>
      </c>
      <c r="K39" s="12"/>
    </row>
    <row r="40" spans="1:11" ht="18">
      <c r="A40" s="19"/>
      <c r="B40" s="38"/>
      <c r="C40" s="38"/>
      <c r="D40" s="29"/>
      <c r="E40" s="38"/>
      <c r="F40" s="2">
        <v>4096</v>
      </c>
      <c r="G40" s="2">
        <v>4096</v>
      </c>
      <c r="H40" s="8">
        <v>64</v>
      </c>
      <c r="I40" s="69">
        <v>73920000</v>
      </c>
      <c r="K40" s="12"/>
    </row>
    <row r="41" spans="1:11" ht="18">
      <c r="A41" s="19"/>
      <c r="B41" s="38"/>
      <c r="C41" s="38"/>
      <c r="D41" s="29"/>
      <c r="E41" s="38"/>
      <c r="F41" s="2">
        <v>2048</v>
      </c>
      <c r="G41" s="2">
        <v>2048</v>
      </c>
      <c r="H41" s="8">
        <v>64</v>
      </c>
      <c r="I41" s="49">
        <v>36880000</v>
      </c>
      <c r="K41" s="12"/>
    </row>
    <row r="42" spans="1:11" ht="18">
      <c r="A42" s="19"/>
      <c r="B42" s="38"/>
      <c r="C42" s="38"/>
      <c r="D42" s="29"/>
      <c r="E42" s="38"/>
      <c r="F42" s="2">
        <v>1024</v>
      </c>
      <c r="G42" s="2">
        <v>1024</v>
      </c>
      <c r="H42" s="8">
        <v>64</v>
      </c>
      <c r="I42" s="49">
        <v>18935000</v>
      </c>
      <c r="K42" s="12"/>
    </row>
    <row r="43" spans="1:11" ht="18">
      <c r="A43" s="20"/>
      <c r="B43" s="36"/>
      <c r="C43" s="36"/>
      <c r="D43" s="27"/>
      <c r="E43" s="36"/>
      <c r="F43" s="3">
        <v>512</v>
      </c>
      <c r="G43" s="3">
        <v>512</v>
      </c>
      <c r="H43" s="23">
        <v>64</v>
      </c>
      <c r="I43" s="50">
        <v>9488200</v>
      </c>
    </row>
    <row r="44" spans="1:11" ht="31">
      <c r="A44" s="6" t="s">
        <v>11</v>
      </c>
      <c r="B44" s="24" t="s">
        <v>30</v>
      </c>
      <c r="C44" s="24" t="s">
        <v>31</v>
      </c>
      <c r="D44" s="30" t="s">
        <v>32</v>
      </c>
      <c r="E44" s="39"/>
      <c r="F44" s="14">
        <v>98304</v>
      </c>
      <c r="G44" s="5">
        <f>F44*16</f>
        <v>1572864</v>
      </c>
      <c r="H44" s="14">
        <v>4</v>
      </c>
      <c r="I44" s="1">
        <v>1064900000</v>
      </c>
    </row>
    <row r="45" spans="1:11" ht="18">
      <c r="A45" s="71"/>
      <c r="B45" s="38"/>
      <c r="C45" s="38"/>
      <c r="D45" s="29"/>
      <c r="E45" s="38"/>
      <c r="F45" s="8">
        <v>49152</v>
      </c>
      <c r="G45" s="2">
        <f>F45*16</f>
        <v>786432</v>
      </c>
      <c r="H45" s="8">
        <v>4</v>
      </c>
      <c r="I45" s="52">
        <v>514400000</v>
      </c>
    </row>
    <row r="46" spans="1:11" ht="18">
      <c r="A46" s="21"/>
      <c r="B46" s="38"/>
      <c r="C46" s="38"/>
      <c r="D46" s="29"/>
      <c r="E46" s="38"/>
      <c r="F46" s="8">
        <v>24576</v>
      </c>
      <c r="G46" s="2">
        <f>F46*16</f>
        <v>393216</v>
      </c>
      <c r="H46" s="8">
        <v>4</v>
      </c>
      <c r="I46" s="52">
        <v>294200000</v>
      </c>
    </row>
    <row r="47" spans="1:11" ht="18">
      <c r="A47" s="21"/>
      <c r="B47" s="38"/>
      <c r="C47" s="38"/>
      <c r="D47" s="29"/>
      <c r="E47" s="38"/>
      <c r="F47" s="2">
        <v>8192</v>
      </c>
      <c r="G47" s="2">
        <f>F47*4</f>
        <v>32768</v>
      </c>
      <c r="H47" s="2">
        <v>16</v>
      </c>
      <c r="I47" s="52">
        <v>87940000</v>
      </c>
    </row>
    <row r="48" spans="1:11" ht="18">
      <c r="A48" s="21"/>
      <c r="B48" s="38"/>
      <c r="C48" s="38"/>
      <c r="D48" s="29"/>
      <c r="E48" s="38"/>
      <c r="F48" s="2">
        <v>2048</v>
      </c>
      <c r="G48" s="2">
        <f>F48*16</f>
        <v>32768</v>
      </c>
      <c r="H48" s="2">
        <v>4</v>
      </c>
      <c r="I48" s="52">
        <v>25000000</v>
      </c>
    </row>
    <row r="49" spans="1:11" ht="18">
      <c r="A49" s="21"/>
      <c r="B49" s="38"/>
      <c r="C49" s="38"/>
      <c r="D49" s="29"/>
      <c r="E49" s="38"/>
      <c r="F49" s="2">
        <v>512</v>
      </c>
      <c r="G49" s="2">
        <f>F49*8</f>
        <v>4096</v>
      </c>
      <c r="H49" s="2">
        <v>8</v>
      </c>
      <c r="I49" s="72">
        <v>6947000</v>
      </c>
    </row>
    <row r="50" spans="1:11" ht="18">
      <c r="A50" s="18"/>
      <c r="B50" s="36"/>
      <c r="C50" s="36"/>
      <c r="D50" s="27"/>
      <c r="E50" s="36"/>
      <c r="F50" s="2"/>
      <c r="G50" s="3"/>
      <c r="H50" s="2"/>
      <c r="I50" s="46"/>
    </row>
    <row r="51" spans="1:11" ht="18">
      <c r="A51" s="7" t="s">
        <v>12</v>
      </c>
      <c r="B51" s="24" t="s">
        <v>30</v>
      </c>
      <c r="C51" s="24" t="s">
        <v>41</v>
      </c>
      <c r="D51" s="30" t="s">
        <v>42</v>
      </c>
      <c r="E51" s="24"/>
      <c r="F51" s="14">
        <v>8192</v>
      </c>
      <c r="G51" s="5">
        <f>F52*32</f>
        <v>131072</v>
      </c>
      <c r="H51" s="5">
        <v>1</v>
      </c>
      <c r="I51" s="86">
        <v>0.65854935000000003</v>
      </c>
    </row>
    <row r="52" spans="1:11" ht="18">
      <c r="A52" s="22" t="s">
        <v>55</v>
      </c>
      <c r="B52" s="38"/>
      <c r="C52" s="38"/>
      <c r="D52" s="29"/>
      <c r="E52" s="38"/>
      <c r="F52" s="2">
        <v>4096</v>
      </c>
      <c r="G52" s="2">
        <f>F53*32</f>
        <v>65536</v>
      </c>
      <c r="H52" s="2">
        <v>1</v>
      </c>
      <c r="I52" s="87">
        <v>0.44432977000000001</v>
      </c>
    </row>
    <row r="53" spans="1:11" ht="18">
      <c r="A53" s="22"/>
      <c r="B53" s="38"/>
      <c r="C53" s="38"/>
      <c r="D53" s="29"/>
      <c r="E53" s="38"/>
      <c r="F53" s="8">
        <v>2048</v>
      </c>
      <c r="G53" s="2">
        <f>F54*32</f>
        <v>32768</v>
      </c>
      <c r="H53" s="8">
        <v>1</v>
      </c>
      <c r="I53" s="53">
        <v>0.23197300000000001</v>
      </c>
    </row>
    <row r="54" spans="1:11" ht="18">
      <c r="A54" s="20"/>
      <c r="B54" s="36"/>
      <c r="C54" s="36"/>
      <c r="D54" s="27"/>
      <c r="E54" s="36"/>
      <c r="F54" s="3">
        <v>1024</v>
      </c>
      <c r="G54">
        <v>16384</v>
      </c>
      <c r="H54" s="3">
        <v>1</v>
      </c>
      <c r="I54" s="46">
        <v>0.11999975</v>
      </c>
    </row>
    <row r="55" spans="1:11" ht="18">
      <c r="A55" s="7" t="s">
        <v>13</v>
      </c>
      <c r="B55" s="24" t="s">
        <v>6</v>
      </c>
      <c r="C55" s="24"/>
      <c r="D55" s="26"/>
      <c r="E55" s="24"/>
      <c r="F55" s="5">
        <v>4096</v>
      </c>
      <c r="G55" s="5">
        <f>8*F55</f>
        <v>32768</v>
      </c>
      <c r="H55" s="5">
        <v>8</v>
      </c>
      <c r="I55" s="45">
        <v>258000000000</v>
      </c>
      <c r="J55" s="15"/>
    </row>
    <row r="56" spans="1:11" ht="18">
      <c r="A56" s="19"/>
      <c r="B56" s="38"/>
      <c r="C56" s="38"/>
      <c r="D56" s="29"/>
      <c r="E56" s="38"/>
      <c r="F56" s="2">
        <v>2048</v>
      </c>
      <c r="G56" s="2">
        <v>16384</v>
      </c>
      <c r="H56" s="2">
        <v>8</v>
      </c>
      <c r="I56" s="49">
        <v>142000000000</v>
      </c>
    </row>
    <row r="57" spans="1:11" ht="18">
      <c r="A57" s="20"/>
      <c r="B57" s="36"/>
      <c r="C57" s="36"/>
      <c r="D57" s="27"/>
      <c r="E57" s="36"/>
      <c r="F57" s="3">
        <v>1024</v>
      </c>
      <c r="G57" s="3">
        <v>8192</v>
      </c>
      <c r="H57" s="3">
        <v>8</v>
      </c>
      <c r="I57" s="46">
        <v>70600000000</v>
      </c>
    </row>
    <row r="58" spans="1:11" ht="18">
      <c r="A58" s="7" t="s">
        <v>14</v>
      </c>
      <c r="B58" s="24" t="s">
        <v>6</v>
      </c>
      <c r="C58" s="24" t="s">
        <v>24</v>
      </c>
      <c r="D58" s="26" t="str">
        <f>"-O2"</f>
        <v>-O2</v>
      </c>
      <c r="E58" s="8">
        <v>12</v>
      </c>
      <c r="F58" s="5">
        <v>4096</v>
      </c>
      <c r="G58" s="5">
        <v>65538</v>
      </c>
      <c r="H58" s="5">
        <v>4</v>
      </c>
      <c r="I58" s="45">
        <v>44946720000</v>
      </c>
      <c r="J58" s="15"/>
      <c r="K58" t="s">
        <v>48</v>
      </c>
    </row>
    <row r="59" spans="1:11" ht="18">
      <c r="A59" s="22"/>
      <c r="B59" s="38"/>
      <c r="C59" s="38"/>
      <c r="D59" s="29"/>
      <c r="E59" s="8">
        <v>12</v>
      </c>
      <c r="F59" s="2">
        <v>4096</v>
      </c>
      <c r="G59" s="2">
        <v>32768</v>
      </c>
      <c r="H59" s="2">
        <v>8</v>
      </c>
      <c r="I59" s="49">
        <v>37798720000</v>
      </c>
    </row>
    <row r="60" spans="1:11" ht="18">
      <c r="A60" s="22"/>
      <c r="B60" s="38"/>
      <c r="C60" s="38"/>
      <c r="D60" s="29"/>
      <c r="E60" s="8">
        <v>12</v>
      </c>
      <c r="F60" s="2">
        <v>4096</v>
      </c>
      <c r="G60" s="2">
        <v>16384</v>
      </c>
      <c r="H60" s="2">
        <v>16</v>
      </c>
      <c r="I60" s="49">
        <v>33378280000</v>
      </c>
    </row>
    <row r="61" spans="1:11" ht="18">
      <c r="A61" s="19"/>
      <c r="B61" s="38"/>
      <c r="C61" s="38"/>
      <c r="D61" s="29"/>
      <c r="E61" s="8">
        <v>13</v>
      </c>
      <c r="F61" s="8">
        <v>4096</v>
      </c>
      <c r="G61" s="8">
        <v>8162</v>
      </c>
      <c r="H61" s="8">
        <v>32</v>
      </c>
      <c r="I61" s="49">
        <v>33383760000</v>
      </c>
    </row>
    <row r="62" spans="1:11" ht="18">
      <c r="A62" s="19"/>
      <c r="B62" s="38"/>
      <c r="C62" s="38"/>
      <c r="D62" s="29" t="s">
        <v>54</v>
      </c>
      <c r="E62" s="8">
        <v>13</v>
      </c>
      <c r="F62" s="8">
        <v>4096</v>
      </c>
      <c r="G62" s="8">
        <v>4096</v>
      </c>
      <c r="H62" s="8">
        <v>64</v>
      </c>
      <c r="I62" s="49">
        <v>26123930000</v>
      </c>
    </row>
    <row r="63" spans="1:11" ht="18">
      <c r="A63" s="19"/>
      <c r="B63" s="38"/>
      <c r="C63" s="38"/>
      <c r="D63" s="29"/>
      <c r="E63" s="8">
        <v>11</v>
      </c>
      <c r="F63" s="8">
        <v>512</v>
      </c>
      <c r="G63" s="8">
        <v>8192</v>
      </c>
      <c r="H63" s="8">
        <v>4</v>
      </c>
      <c r="I63" s="49">
        <v>5670060000</v>
      </c>
    </row>
    <row r="64" spans="1:11" ht="18">
      <c r="A64" s="19"/>
      <c r="B64" s="38"/>
      <c r="C64" s="38"/>
      <c r="D64" s="29"/>
      <c r="E64" s="8">
        <v>12</v>
      </c>
      <c r="F64" s="8">
        <v>512</v>
      </c>
      <c r="G64" s="8">
        <v>4096</v>
      </c>
      <c r="H64" s="8">
        <v>8</v>
      </c>
      <c r="I64" s="49">
        <v>4912311000</v>
      </c>
    </row>
    <row r="65" spans="1:10" ht="18">
      <c r="A65" s="19"/>
      <c r="B65" s="38"/>
      <c r="C65" s="38"/>
      <c r="D65" s="29"/>
      <c r="E65" s="8">
        <v>12</v>
      </c>
      <c r="F65" s="8">
        <v>512</v>
      </c>
      <c r="G65" s="8">
        <v>2048</v>
      </c>
      <c r="H65" s="8">
        <v>16</v>
      </c>
      <c r="I65" s="49">
        <v>4775004000</v>
      </c>
    </row>
    <row r="66" spans="1:10" ht="18">
      <c r="A66" s="19"/>
      <c r="B66" s="38"/>
      <c r="C66" s="38"/>
      <c r="D66" s="29"/>
      <c r="E66" s="8">
        <v>12</v>
      </c>
      <c r="F66" s="8">
        <v>512</v>
      </c>
      <c r="G66" s="8">
        <v>1024</v>
      </c>
      <c r="H66" s="8">
        <v>32</v>
      </c>
      <c r="I66" s="49">
        <v>4217448000</v>
      </c>
    </row>
    <row r="67" spans="1:10" ht="18">
      <c r="A67" s="20"/>
      <c r="B67" s="36"/>
      <c r="C67" s="36"/>
      <c r="D67" s="27"/>
      <c r="E67" s="8">
        <v>12</v>
      </c>
      <c r="F67" s="3">
        <v>512</v>
      </c>
      <c r="G67" s="3">
        <v>512</v>
      </c>
      <c r="H67" s="3">
        <v>64</v>
      </c>
      <c r="I67" s="46">
        <v>3416206000</v>
      </c>
    </row>
    <row r="68" spans="1:10" ht="18">
      <c r="A68" s="7" t="s">
        <v>15</v>
      </c>
      <c r="B68" s="40" t="s">
        <v>26</v>
      </c>
      <c r="C68" s="40" t="s">
        <v>27</v>
      </c>
      <c r="D68" s="31" t="s">
        <v>28</v>
      </c>
      <c r="E68" s="41" t="s">
        <v>29</v>
      </c>
      <c r="F68" s="9">
        <v>4096</v>
      </c>
      <c r="G68" s="9">
        <v>8192</v>
      </c>
      <c r="H68" s="9">
        <v>32</v>
      </c>
      <c r="I68" s="51">
        <v>32300000000</v>
      </c>
      <c r="J68" s="15"/>
    </row>
    <row r="69" spans="1:10" ht="18">
      <c r="A69" s="19"/>
      <c r="B69" s="42"/>
      <c r="C69" s="42"/>
      <c r="D69" s="32"/>
      <c r="E69" s="42"/>
      <c r="F69" s="11">
        <v>256</v>
      </c>
      <c r="G69" s="11">
        <v>4096</v>
      </c>
      <c r="H69" s="11">
        <v>4</v>
      </c>
      <c r="I69" s="52">
        <v>2750000000</v>
      </c>
    </row>
    <row r="70" spans="1:10" ht="18">
      <c r="A70" s="19"/>
      <c r="B70" s="42"/>
      <c r="C70" s="42"/>
      <c r="D70" s="32"/>
      <c r="E70" s="42"/>
      <c r="F70" s="11">
        <v>512</v>
      </c>
      <c r="G70" s="11">
        <v>8192</v>
      </c>
      <c r="H70" s="11">
        <v>4</v>
      </c>
      <c r="I70" s="52">
        <v>5420000000</v>
      </c>
    </row>
    <row r="71" spans="1:10" ht="18">
      <c r="A71" s="19"/>
      <c r="B71" s="42"/>
      <c r="C71" s="42"/>
      <c r="D71" s="32"/>
      <c r="E71" s="42"/>
      <c r="F71" s="11">
        <v>1024</v>
      </c>
      <c r="G71" s="11">
        <v>16384</v>
      </c>
      <c r="H71" s="11">
        <v>4</v>
      </c>
      <c r="I71" s="52">
        <v>11000000000</v>
      </c>
    </row>
    <row r="72" spans="1:10" ht="18">
      <c r="A72" s="19"/>
      <c r="B72" s="42"/>
      <c r="C72" s="42"/>
      <c r="D72" s="32"/>
      <c r="E72" s="42"/>
      <c r="F72" s="11">
        <v>2048</v>
      </c>
      <c r="G72" s="11">
        <v>8192</v>
      </c>
      <c r="H72" s="11">
        <v>16</v>
      </c>
      <c r="I72" s="52">
        <v>16700000000</v>
      </c>
    </row>
    <row r="73" spans="1:10" ht="18">
      <c r="A73" s="19"/>
      <c r="B73" s="42"/>
      <c r="C73" s="42"/>
      <c r="D73" s="32"/>
      <c r="E73" s="42"/>
      <c r="F73" s="11">
        <v>4096</v>
      </c>
      <c r="G73" s="11">
        <v>16384</v>
      </c>
      <c r="H73" s="11">
        <v>16</v>
      </c>
      <c r="I73" s="52">
        <v>32300000000</v>
      </c>
    </row>
    <row r="74" spans="1:10" ht="18">
      <c r="A74" s="20"/>
      <c r="B74" s="43"/>
      <c r="C74" s="43"/>
      <c r="D74" s="33"/>
      <c r="E74" s="43"/>
      <c r="F74" s="10">
        <v>8192</v>
      </c>
      <c r="G74" s="10">
        <v>16384</v>
      </c>
      <c r="H74" s="10">
        <v>32</v>
      </c>
      <c r="I74" s="54">
        <v>70900000000</v>
      </c>
    </row>
    <row r="75" spans="1:10" ht="18">
      <c r="A75" s="7" t="s">
        <v>16</v>
      </c>
      <c r="B75" s="24" t="s">
        <v>39</v>
      </c>
      <c r="C75" s="24" t="s">
        <v>52</v>
      </c>
      <c r="D75" s="26"/>
      <c r="E75" s="24" t="s">
        <v>53</v>
      </c>
      <c r="F75">
        <v>64</v>
      </c>
      <c r="G75">
        <v>64</v>
      </c>
      <c r="H75" s="5">
        <v>1</v>
      </c>
      <c r="I75" s="88">
        <v>18392.11</v>
      </c>
    </row>
    <row r="76" spans="1:10" ht="18">
      <c r="A76" s="92"/>
      <c r="B76" s="93"/>
      <c r="C76" s="93"/>
      <c r="D76" s="94"/>
      <c r="E76" s="93"/>
      <c r="F76">
        <v>128</v>
      </c>
      <c r="G76">
        <v>128</v>
      </c>
      <c r="H76" s="84">
        <v>1</v>
      </c>
      <c r="I76" s="55">
        <v>36447.800000000003</v>
      </c>
    </row>
    <row r="77" spans="1:10" ht="18">
      <c r="A77" s="92"/>
      <c r="B77" s="93"/>
      <c r="C77" s="93"/>
      <c r="D77" s="94"/>
      <c r="E77" s="93"/>
      <c r="F77">
        <v>256</v>
      </c>
      <c r="G77">
        <v>256</v>
      </c>
      <c r="H77" s="84">
        <v>1</v>
      </c>
      <c r="I77" s="55">
        <v>72222.490000000005</v>
      </c>
    </row>
    <row r="78" spans="1:10" ht="18">
      <c r="A78" s="92"/>
      <c r="B78" s="93"/>
      <c r="C78" s="93"/>
      <c r="D78" s="94"/>
      <c r="E78" s="93"/>
      <c r="F78">
        <v>512</v>
      </c>
      <c r="G78">
        <v>512</v>
      </c>
      <c r="H78" s="84">
        <v>1</v>
      </c>
      <c r="I78" s="55">
        <v>142055.60999999999</v>
      </c>
    </row>
    <row r="79" spans="1:10" ht="18">
      <c r="A79" s="92"/>
      <c r="B79" s="93"/>
      <c r="C79" s="93"/>
      <c r="D79" s="94"/>
      <c r="E79" s="93"/>
      <c r="F79">
        <v>780</v>
      </c>
      <c r="G79">
        <v>780</v>
      </c>
      <c r="H79" s="84">
        <v>1</v>
      </c>
      <c r="I79" s="98">
        <v>228633.96</v>
      </c>
    </row>
    <row r="80" spans="1:10" ht="18">
      <c r="A80" s="92"/>
      <c r="B80" s="93"/>
      <c r="C80" s="93"/>
      <c r="D80" s="94"/>
      <c r="E80" s="93"/>
      <c r="F80">
        <v>1024</v>
      </c>
      <c r="G80">
        <v>1024</v>
      </c>
      <c r="H80" s="84">
        <v>1</v>
      </c>
      <c r="I80" s="55">
        <v>271936.67</v>
      </c>
    </row>
    <row r="81" spans="1:10" ht="18">
      <c r="A81" s="92"/>
      <c r="B81" s="93"/>
      <c r="C81" s="93"/>
      <c r="D81" s="94"/>
      <c r="E81" s="93"/>
      <c r="F81">
        <v>2048</v>
      </c>
      <c r="G81">
        <v>2048</v>
      </c>
      <c r="H81" s="84">
        <v>1</v>
      </c>
      <c r="I81" s="55">
        <v>552604.11</v>
      </c>
    </row>
    <row r="82" spans="1:10" ht="18">
      <c r="A82" s="92"/>
      <c r="B82" s="93"/>
      <c r="C82" s="93"/>
      <c r="D82" s="94"/>
      <c r="E82" s="93"/>
      <c r="F82">
        <v>4096</v>
      </c>
      <c r="G82">
        <v>4096</v>
      </c>
      <c r="H82" s="84">
        <v>1</v>
      </c>
      <c r="I82" s="97">
        <v>1090290.3700000001</v>
      </c>
    </row>
    <row r="83" spans="1:10" ht="19" thickBot="1">
      <c r="A83" s="90"/>
      <c r="B83" s="89"/>
      <c r="C83" s="89"/>
      <c r="D83" s="91"/>
      <c r="E83" s="89"/>
      <c r="F83" s="4">
        <v>8192</v>
      </c>
      <c r="G83" s="4">
        <v>8192</v>
      </c>
      <c r="H83" s="4">
        <v>1</v>
      </c>
      <c r="I83" s="63">
        <v>2131918.7999999998</v>
      </c>
    </row>
    <row r="84" spans="1:10">
      <c r="B84" s="83" t="s">
        <v>39</v>
      </c>
      <c r="C84" s="83" t="s">
        <v>40</v>
      </c>
      <c r="D84"/>
      <c r="E84"/>
      <c r="F84">
        <v>512</v>
      </c>
      <c r="G84">
        <v>1024</v>
      </c>
      <c r="H84" s="84">
        <v>8</v>
      </c>
      <c r="I84" s="55">
        <v>48864.71</v>
      </c>
    </row>
    <row r="85" spans="1:10">
      <c r="A85" s="95"/>
      <c r="B85" s="95"/>
      <c r="C85" s="95"/>
      <c r="D85" s="95"/>
      <c r="E85" s="95"/>
      <c r="F85">
        <v>1024</v>
      </c>
      <c r="G85">
        <v>2048</v>
      </c>
      <c r="H85" s="84">
        <v>8</v>
      </c>
      <c r="I85" s="55">
        <v>97141.99</v>
      </c>
    </row>
    <row r="86" spans="1:10">
      <c r="A86" s="95"/>
      <c r="B86" s="95"/>
      <c r="C86" s="95"/>
      <c r="D86" s="95"/>
      <c r="E86" s="95"/>
      <c r="F86">
        <v>2048</v>
      </c>
      <c r="G86">
        <v>4096</v>
      </c>
      <c r="H86" s="84">
        <v>8</v>
      </c>
      <c r="I86" s="55">
        <v>193246.48</v>
      </c>
    </row>
    <row r="87" spans="1:10" ht="18">
      <c r="A87" s="92"/>
      <c r="B87" s="96"/>
      <c r="C87" s="96"/>
      <c r="D87" s="94"/>
      <c r="E87" s="93"/>
      <c r="F87">
        <v>4096</v>
      </c>
      <c r="G87" s="84">
        <v>8192</v>
      </c>
      <c r="H87" s="84">
        <v>8</v>
      </c>
      <c r="I87" s="55">
        <v>382542.95</v>
      </c>
    </row>
    <row r="88" spans="1:10" ht="18">
      <c r="A88" s="20"/>
      <c r="B88" s="36"/>
      <c r="C88" s="36"/>
      <c r="D88" s="27"/>
      <c r="E88" s="36"/>
      <c r="F88">
        <v>8192</v>
      </c>
      <c r="G88" s="84">
        <v>16384</v>
      </c>
      <c r="H88" s="84">
        <v>8</v>
      </c>
      <c r="I88" s="56">
        <v>754599.76</v>
      </c>
    </row>
    <row r="89" spans="1:10" ht="18">
      <c r="A89" s="7" t="s">
        <v>17</v>
      </c>
      <c r="B89" s="24" t="s">
        <v>30</v>
      </c>
      <c r="C89" s="24" t="s">
        <v>33</v>
      </c>
      <c r="D89" s="26" t="s">
        <v>34</v>
      </c>
      <c r="E89" s="24"/>
      <c r="F89" s="5"/>
      <c r="G89" s="5"/>
      <c r="H89" s="5"/>
      <c r="I89" s="86"/>
    </row>
    <row r="90" spans="1:10" ht="18">
      <c r="A90" s="19" t="s">
        <v>35</v>
      </c>
      <c r="B90" s="38"/>
      <c r="C90" s="38"/>
      <c r="D90" s="29"/>
      <c r="E90" s="38"/>
      <c r="F90" s="2">
        <v>512</v>
      </c>
      <c r="G90" s="2">
        <v>512</v>
      </c>
      <c r="H90" s="2">
        <v>64</v>
      </c>
      <c r="I90" s="55">
        <v>4.3541499999999997</v>
      </c>
    </row>
    <row r="91" spans="1:10" ht="18">
      <c r="A91" s="20"/>
      <c r="B91" s="36"/>
      <c r="C91" s="36"/>
      <c r="D91" s="27"/>
      <c r="E91" s="36"/>
      <c r="F91" s="3"/>
      <c r="G91" s="3"/>
      <c r="H91" s="3"/>
      <c r="I91" s="85"/>
    </row>
    <row r="92" spans="1:10" ht="18">
      <c r="A92" s="19" t="s">
        <v>36</v>
      </c>
      <c r="B92" s="38"/>
      <c r="C92" s="38"/>
      <c r="D92" s="29"/>
      <c r="E92" s="38"/>
      <c r="F92" s="2">
        <v>1024</v>
      </c>
      <c r="G92" s="2">
        <v>1024</v>
      </c>
      <c r="H92" s="2">
        <v>64</v>
      </c>
      <c r="I92" s="55">
        <v>2.3209599999999999</v>
      </c>
    </row>
    <row r="93" spans="1:10" ht="18">
      <c r="A93" s="20"/>
      <c r="B93" s="36"/>
      <c r="C93" s="36"/>
      <c r="D93" s="27"/>
      <c r="E93" s="36"/>
      <c r="F93" s="3"/>
      <c r="G93" s="3"/>
      <c r="H93" s="3"/>
      <c r="I93" s="56"/>
    </row>
    <row r="94" spans="1:10" ht="18">
      <c r="A94" s="19" t="s">
        <v>37</v>
      </c>
      <c r="B94" s="38"/>
      <c r="C94" s="38"/>
      <c r="D94" s="29"/>
      <c r="E94" s="38"/>
      <c r="F94" s="2">
        <v>1024</v>
      </c>
      <c r="G94" s="2">
        <v>1024</v>
      </c>
      <c r="H94" s="2">
        <v>64</v>
      </c>
      <c r="I94" s="55">
        <v>0.48962699999999998</v>
      </c>
      <c r="J94" s="15"/>
    </row>
    <row r="95" spans="1:10" ht="18">
      <c r="A95" s="19"/>
      <c r="B95" s="38"/>
      <c r="C95" s="38"/>
      <c r="D95" s="29"/>
      <c r="E95" s="38"/>
      <c r="F95" s="2">
        <v>2048</v>
      </c>
      <c r="G95" s="2">
        <v>2048</v>
      </c>
      <c r="H95" s="2">
        <v>64</v>
      </c>
      <c r="I95" s="55">
        <v>0.86993600000000004</v>
      </c>
    </row>
    <row r="96" spans="1:10" ht="18">
      <c r="A96" s="19"/>
      <c r="B96" s="38"/>
      <c r="C96" s="38"/>
      <c r="D96" s="29"/>
      <c r="E96" s="38"/>
      <c r="F96" s="2">
        <v>4096</v>
      </c>
      <c r="G96" s="2">
        <v>4096</v>
      </c>
      <c r="H96" s="2">
        <v>64</v>
      </c>
      <c r="I96" s="67">
        <v>1.54975</v>
      </c>
    </row>
    <row r="97" spans="1:10" ht="18">
      <c r="A97" s="19"/>
      <c r="B97" s="38"/>
      <c r="C97" s="38"/>
      <c r="D97" s="29"/>
      <c r="E97" s="38"/>
      <c r="F97" s="2">
        <v>8192</v>
      </c>
      <c r="G97" s="2">
        <v>8192</v>
      </c>
      <c r="H97" s="2">
        <v>64</v>
      </c>
      <c r="I97" s="55">
        <v>2.7543500000000001</v>
      </c>
    </row>
    <row r="98" spans="1:10" ht="18">
      <c r="A98" s="19"/>
      <c r="B98" s="38"/>
      <c r="C98" s="38"/>
      <c r="D98" s="29"/>
      <c r="E98" s="38"/>
      <c r="F98" s="2">
        <v>16384</v>
      </c>
      <c r="G98" s="2">
        <v>16384</v>
      </c>
      <c r="H98" s="2">
        <v>64</v>
      </c>
      <c r="I98" s="55">
        <v>3.7006700000000001</v>
      </c>
    </row>
    <row r="99" spans="1:10" ht="18">
      <c r="A99" s="19"/>
      <c r="B99" s="38"/>
      <c r="C99" s="38"/>
      <c r="D99" s="29"/>
      <c r="E99" s="38"/>
      <c r="F99" s="2">
        <v>32768</v>
      </c>
      <c r="G99" s="2">
        <v>32768</v>
      </c>
      <c r="H99" s="2">
        <v>64</v>
      </c>
      <c r="I99" s="55">
        <v>4.8069499999999996</v>
      </c>
      <c r="J99" s="15"/>
    </row>
    <row r="100" spans="1:10" ht="18">
      <c r="A100" s="20"/>
      <c r="B100" s="36"/>
      <c r="C100" s="36"/>
      <c r="D100" s="27"/>
      <c r="E100" s="36"/>
      <c r="F100" s="3"/>
      <c r="G100" s="3"/>
      <c r="H100" s="3"/>
      <c r="I100" s="56"/>
    </row>
    <row r="101" spans="1:10" ht="18">
      <c r="A101" s="7" t="s">
        <v>18</v>
      </c>
      <c r="B101" s="24" t="s">
        <v>6</v>
      </c>
      <c r="C101" s="24" t="s">
        <v>22</v>
      </c>
      <c r="D101" s="26" t="str">
        <f>"-O5"</f>
        <v>-O5</v>
      </c>
      <c r="E101" s="24"/>
      <c r="F101" s="5">
        <v>4096</v>
      </c>
      <c r="G101" s="5">
        <f>4096*8</f>
        <v>32768</v>
      </c>
      <c r="H101" s="5">
        <v>8</v>
      </c>
      <c r="I101" s="45">
        <v>11184812</v>
      </c>
    </row>
    <row r="102" spans="1:10" ht="18">
      <c r="A102" s="19"/>
      <c r="B102" s="38"/>
      <c r="C102" s="38"/>
      <c r="D102" s="29"/>
      <c r="E102" s="38"/>
      <c r="F102" s="2">
        <f>F101/2</f>
        <v>2048</v>
      </c>
      <c r="G102" s="2">
        <v>15625</v>
      </c>
      <c r="H102" s="2">
        <v>8</v>
      </c>
      <c r="I102" s="49">
        <v>5303235.5</v>
      </c>
    </row>
    <row r="103" spans="1:10" ht="18">
      <c r="A103" s="19"/>
      <c r="B103" s="38"/>
      <c r="C103" s="38"/>
      <c r="D103" s="29"/>
      <c r="E103" s="38"/>
      <c r="F103" s="2">
        <f t="shared" ref="F103:F106" si="0">F102/2</f>
        <v>1024</v>
      </c>
      <c r="G103" s="2">
        <v>8000</v>
      </c>
      <c r="H103" s="2">
        <v>8</v>
      </c>
      <c r="I103" s="49">
        <v>2704703.1</v>
      </c>
    </row>
    <row r="104" spans="1:10" ht="18">
      <c r="A104" s="19"/>
      <c r="B104" s="38"/>
      <c r="C104" s="38"/>
      <c r="D104" s="29"/>
      <c r="E104" s="38"/>
      <c r="F104" s="2">
        <f t="shared" si="0"/>
        <v>512</v>
      </c>
      <c r="G104" s="2">
        <v>4096</v>
      </c>
      <c r="H104" s="8">
        <v>8</v>
      </c>
      <c r="I104" s="49">
        <v>1391353</v>
      </c>
    </row>
    <row r="105" spans="1:10" ht="18">
      <c r="A105" s="19"/>
      <c r="B105" s="38"/>
      <c r="C105" s="38"/>
      <c r="D105" s="29"/>
      <c r="E105" s="38"/>
      <c r="F105" s="2">
        <f t="shared" si="0"/>
        <v>256</v>
      </c>
      <c r="G105" s="2">
        <v>1728</v>
      </c>
      <c r="H105" s="8">
        <v>8</v>
      </c>
      <c r="I105" s="49">
        <v>597861.57999999996</v>
      </c>
    </row>
    <row r="106" spans="1:10" ht="18">
      <c r="A106" s="19"/>
      <c r="B106" s="38"/>
      <c r="C106" s="38"/>
      <c r="D106" s="29"/>
      <c r="E106" s="38"/>
      <c r="F106" s="2">
        <f t="shared" si="0"/>
        <v>128</v>
      </c>
      <c r="G106" s="2">
        <v>1000</v>
      </c>
      <c r="H106" s="8">
        <v>8</v>
      </c>
      <c r="I106" s="49">
        <v>355825</v>
      </c>
    </row>
    <row r="107" spans="1:10" ht="18">
      <c r="A107" s="19"/>
      <c r="B107" s="38"/>
      <c r="C107" s="38"/>
      <c r="D107" s="29"/>
      <c r="E107" s="38"/>
      <c r="F107" s="2">
        <f>F106/2</f>
        <v>64</v>
      </c>
      <c r="G107" s="2">
        <v>512</v>
      </c>
      <c r="H107" s="8">
        <v>8</v>
      </c>
      <c r="I107" s="49">
        <v>181674.29</v>
      </c>
      <c r="J107" s="15"/>
    </row>
    <row r="108" spans="1:10" ht="18">
      <c r="A108" s="20"/>
      <c r="B108" s="36"/>
      <c r="C108" s="36"/>
      <c r="D108" s="27"/>
      <c r="E108" s="36"/>
      <c r="F108" s="3">
        <f>F107/2</f>
        <v>32</v>
      </c>
      <c r="G108" s="3">
        <v>216</v>
      </c>
      <c r="H108" s="3">
        <v>8</v>
      </c>
      <c r="I108" s="46">
        <v>78624.255000000005</v>
      </c>
    </row>
    <row r="109" spans="1:10" ht="18">
      <c r="A109" s="7" t="s">
        <v>19</v>
      </c>
      <c r="B109" s="24" t="s">
        <v>6</v>
      </c>
      <c r="C109" s="24" t="s">
        <v>38</v>
      </c>
      <c r="D109" s="26" t="str">
        <f>"-O3"</f>
        <v>-O3</v>
      </c>
      <c r="E109" s="24"/>
      <c r="F109" s="5">
        <v>4096</v>
      </c>
      <c r="G109" s="5">
        <v>65536</v>
      </c>
      <c r="H109" s="5">
        <v>4</v>
      </c>
      <c r="I109" s="68">
        <f>1/0.0045342</f>
        <v>220.54607207445633</v>
      </c>
    </row>
    <row r="110" spans="1:10" ht="18">
      <c r="A110" s="19"/>
      <c r="B110" s="38"/>
      <c r="C110" s="38"/>
      <c r="D110" s="29"/>
      <c r="E110" s="38"/>
      <c r="F110" s="2">
        <v>2048</v>
      </c>
      <c r="G110" s="2">
        <f>G109/2</f>
        <v>32768</v>
      </c>
      <c r="H110" s="2">
        <v>4</v>
      </c>
      <c r="I110" s="55">
        <f>1/ 0.0076187</f>
        <v>131.2559885544778</v>
      </c>
    </row>
    <row r="111" spans="1:10" ht="18">
      <c r="A111" s="19"/>
      <c r="B111" s="38"/>
      <c r="C111" s="38"/>
      <c r="D111" s="29"/>
      <c r="E111" s="38"/>
      <c r="F111" s="8">
        <v>1024</v>
      </c>
      <c r="G111" s="2">
        <f t="shared" ref="G111:G120" si="1">G110/2</f>
        <v>16384</v>
      </c>
      <c r="H111" s="2">
        <v>4</v>
      </c>
      <c r="I111" s="55">
        <f>1/0.013405</f>
        <v>74.599030212607232</v>
      </c>
    </row>
    <row r="112" spans="1:10" ht="18">
      <c r="A112" s="19"/>
      <c r="B112" s="38"/>
      <c r="C112" s="38"/>
      <c r="D112" s="29"/>
      <c r="E112" s="38"/>
      <c r="F112" s="8">
        <v>512</v>
      </c>
      <c r="G112" s="2">
        <f t="shared" si="1"/>
        <v>8192</v>
      </c>
      <c r="H112" s="2">
        <v>4</v>
      </c>
      <c r="I112" s="55">
        <f>1/ 0.02479</f>
        <v>40.338846308995564</v>
      </c>
    </row>
    <row r="113" spans="1:10" ht="18">
      <c r="A113" s="19"/>
      <c r="B113" s="38"/>
      <c r="C113" s="38"/>
      <c r="D113" s="29"/>
      <c r="E113" s="38"/>
      <c r="F113" s="8">
        <v>256</v>
      </c>
      <c r="G113" s="2">
        <f t="shared" si="1"/>
        <v>4096</v>
      </c>
      <c r="H113" s="2">
        <v>4</v>
      </c>
      <c r="I113" s="55">
        <f>1/0.049581</f>
        <v>20.169016357072266</v>
      </c>
    </row>
    <row r="114" spans="1:10" ht="18">
      <c r="A114" s="19"/>
      <c r="B114" s="38"/>
      <c r="C114" s="38"/>
      <c r="D114" s="29"/>
      <c r="E114" s="38"/>
      <c r="F114" s="8">
        <v>128</v>
      </c>
      <c r="G114" s="2">
        <f t="shared" si="1"/>
        <v>2048</v>
      </c>
      <c r="H114" s="2">
        <v>4</v>
      </c>
      <c r="I114" s="55">
        <f>1/0.091111</f>
        <v>10.975623141003831</v>
      </c>
    </row>
    <row r="115" spans="1:10" ht="18">
      <c r="A115" s="19"/>
      <c r="B115" s="38"/>
      <c r="C115" s="38"/>
      <c r="D115" s="29"/>
      <c r="E115" s="38"/>
      <c r="F115" s="8">
        <v>64</v>
      </c>
      <c r="G115" s="2">
        <f t="shared" si="1"/>
        <v>1024</v>
      </c>
      <c r="H115" s="2">
        <v>4</v>
      </c>
      <c r="I115" s="55">
        <f>1/ 0.17492</f>
        <v>5.7168991538989253</v>
      </c>
    </row>
    <row r="116" spans="1:10" ht="18">
      <c r="A116" s="19"/>
      <c r="B116" s="38"/>
      <c r="C116" s="38"/>
      <c r="D116" s="29"/>
      <c r="E116" s="38"/>
      <c r="F116" s="8">
        <v>32</v>
      </c>
      <c r="G116" s="2">
        <f t="shared" si="1"/>
        <v>512</v>
      </c>
      <c r="H116" s="2">
        <v>4</v>
      </c>
      <c r="I116" s="55">
        <f>1/0.35144</f>
        <v>2.8454359207830642</v>
      </c>
    </row>
    <row r="117" spans="1:10" ht="18">
      <c r="A117" s="19"/>
      <c r="B117" s="38"/>
      <c r="C117" s="38"/>
      <c r="D117" s="29"/>
      <c r="E117" s="38"/>
      <c r="F117" s="8">
        <v>16</v>
      </c>
      <c r="G117" s="2">
        <f t="shared" si="1"/>
        <v>256</v>
      </c>
      <c r="H117" s="2">
        <v>4</v>
      </c>
      <c r="I117" s="55">
        <f>1/0.66718</f>
        <v>1.4988458886657274</v>
      </c>
    </row>
    <row r="118" spans="1:10" ht="18">
      <c r="A118" s="19"/>
      <c r="B118" s="38"/>
      <c r="C118" s="38"/>
      <c r="D118" s="29"/>
      <c r="E118" s="38"/>
      <c r="F118" s="8">
        <v>8</v>
      </c>
      <c r="G118" s="2">
        <f t="shared" si="1"/>
        <v>128</v>
      </c>
      <c r="H118" s="2">
        <v>4</v>
      </c>
      <c r="I118" s="55">
        <f>1/ 1.2809</f>
        <v>0.78070106956046537</v>
      </c>
    </row>
    <row r="119" spans="1:10" ht="18" customHeight="1">
      <c r="A119" s="19"/>
      <c r="B119" s="38"/>
      <c r="C119" s="38"/>
      <c r="D119" s="29"/>
      <c r="E119" s="38"/>
      <c r="F119" s="8">
        <v>4</v>
      </c>
      <c r="G119" s="2">
        <f t="shared" si="1"/>
        <v>64</v>
      </c>
      <c r="H119" s="2">
        <v>4</v>
      </c>
      <c r="I119" s="55">
        <f>1/ 2.6033</f>
        <v>0.38412783774440135</v>
      </c>
      <c r="J119" s="15"/>
    </row>
    <row r="120" spans="1:10" ht="18" customHeight="1">
      <c r="A120" s="20"/>
      <c r="B120" s="36"/>
      <c r="C120" s="36"/>
      <c r="D120" s="27"/>
      <c r="E120" s="36"/>
      <c r="F120" s="23">
        <v>2</v>
      </c>
      <c r="G120" s="3">
        <f t="shared" si="1"/>
        <v>32</v>
      </c>
      <c r="H120" s="3">
        <v>4</v>
      </c>
      <c r="I120" s="56">
        <f>1/4.9532</f>
        <v>0.2018896874747638</v>
      </c>
    </row>
    <row r="121" spans="1:10" ht="18" customHeight="1">
      <c r="A121" s="57" t="s">
        <v>20</v>
      </c>
      <c r="B121" s="24" t="s">
        <v>6</v>
      </c>
      <c r="C121" s="24" t="s">
        <v>45</v>
      </c>
      <c r="D121" s="26" t="s">
        <v>47</v>
      </c>
      <c r="E121" s="37"/>
      <c r="F121" s="5">
        <v>4096</v>
      </c>
      <c r="G121" s="5">
        <v>65536</v>
      </c>
      <c r="H121" s="5">
        <v>1</v>
      </c>
      <c r="I121" s="51">
        <v>11649600</v>
      </c>
    </row>
    <row r="122" spans="1:10" ht="18" customHeight="1">
      <c r="A122" s="58"/>
      <c r="B122" s="38"/>
      <c r="C122" s="38"/>
      <c r="D122" s="29"/>
      <c r="E122" s="38"/>
      <c r="F122" s="2">
        <v>4096</v>
      </c>
      <c r="G122" s="2">
        <v>57344</v>
      </c>
      <c r="H122" s="2">
        <v>1</v>
      </c>
      <c r="I122" s="52">
        <v>9597200</v>
      </c>
    </row>
    <row r="123" spans="1:10" ht="18" customHeight="1">
      <c r="A123" s="59"/>
      <c r="B123" s="38"/>
      <c r="C123" s="38"/>
      <c r="D123" s="29"/>
      <c r="E123" s="38"/>
      <c r="F123" s="2">
        <v>4096</v>
      </c>
      <c r="G123" s="2">
        <v>49152</v>
      </c>
      <c r="H123" s="2">
        <v>1</v>
      </c>
      <c r="I123" s="52">
        <v>8180100</v>
      </c>
    </row>
    <row r="124" spans="1:10" ht="18" customHeight="1">
      <c r="A124" s="59"/>
      <c r="B124" s="38"/>
      <c r="C124" s="38"/>
      <c r="D124" s="29"/>
      <c r="E124" s="38"/>
      <c r="F124" s="2">
        <v>4096</v>
      </c>
      <c r="G124" s="2">
        <v>40960</v>
      </c>
      <c r="H124" s="2">
        <v>1</v>
      </c>
      <c r="I124" s="52">
        <v>6865140</v>
      </c>
    </row>
    <row r="125" spans="1:10" ht="18" customHeight="1">
      <c r="A125" s="59"/>
      <c r="B125" s="38"/>
      <c r="C125" s="38"/>
      <c r="D125" s="29"/>
      <c r="E125" s="38"/>
      <c r="F125" s="2">
        <v>2048</v>
      </c>
      <c r="G125" s="2">
        <v>32768</v>
      </c>
      <c r="H125" s="2">
        <v>1</v>
      </c>
      <c r="I125" s="52">
        <v>5818780</v>
      </c>
    </row>
    <row r="126" spans="1:10" ht="18" customHeight="1">
      <c r="A126" s="59"/>
      <c r="B126" s="38"/>
      <c r="C126" s="38"/>
      <c r="D126" s="29"/>
      <c r="E126" s="38"/>
      <c r="F126" s="2">
        <v>2048</v>
      </c>
      <c r="G126" s="2">
        <v>24576</v>
      </c>
      <c r="H126" s="2">
        <v>1</v>
      </c>
      <c r="I126" s="52">
        <v>4149570</v>
      </c>
    </row>
    <row r="127" spans="1:10" ht="18" customHeight="1">
      <c r="A127" s="59"/>
      <c r="B127" s="38"/>
      <c r="C127" s="38"/>
      <c r="D127" s="29"/>
      <c r="E127" s="38"/>
      <c r="F127" s="2">
        <v>1024</v>
      </c>
      <c r="G127" s="2">
        <v>16384</v>
      </c>
      <c r="H127" s="2">
        <v>1</v>
      </c>
      <c r="I127" s="52">
        <v>2930230</v>
      </c>
    </row>
    <row r="128" spans="1:10" ht="18" customHeight="1">
      <c r="A128" s="59"/>
      <c r="B128" s="38"/>
      <c r="C128" s="38"/>
      <c r="D128" s="29"/>
      <c r="E128" s="38"/>
      <c r="F128" s="2">
        <v>1024</v>
      </c>
      <c r="G128" s="2">
        <v>8192</v>
      </c>
      <c r="H128" s="2">
        <v>1</v>
      </c>
      <c r="I128" s="52">
        <v>1405650</v>
      </c>
    </row>
    <row r="129" spans="1:11" ht="18" customHeight="1">
      <c r="A129" s="59"/>
      <c r="B129" s="38"/>
      <c r="C129" s="38"/>
      <c r="D129" s="29"/>
      <c r="E129" s="38"/>
      <c r="F129" s="2">
        <v>1024</v>
      </c>
      <c r="G129" s="2">
        <v>4096</v>
      </c>
      <c r="H129" s="2">
        <v>1</v>
      </c>
      <c r="I129" s="55">
        <v>712856</v>
      </c>
    </row>
    <row r="130" spans="1:11">
      <c r="A130" s="59"/>
      <c r="B130" s="38"/>
      <c r="C130" s="38"/>
      <c r="D130" s="29"/>
      <c r="E130" s="38"/>
      <c r="F130" s="2">
        <v>1024</v>
      </c>
      <c r="G130" s="2">
        <v>2048</v>
      </c>
      <c r="H130" s="2">
        <v>1</v>
      </c>
      <c r="I130" s="55">
        <v>353293</v>
      </c>
    </row>
    <row r="131" spans="1:11" ht="16" thickBot="1">
      <c r="A131" s="60"/>
      <c r="B131" s="61"/>
      <c r="C131" s="61"/>
      <c r="D131" s="62"/>
      <c r="E131" s="61"/>
      <c r="F131" s="4">
        <v>1024</v>
      </c>
      <c r="G131" s="4">
        <v>1024</v>
      </c>
      <c r="H131" s="4">
        <v>1</v>
      </c>
      <c r="I131" s="63">
        <v>175546</v>
      </c>
    </row>
    <row r="133" spans="1:11">
      <c r="B133" s="44"/>
      <c r="C133" s="44"/>
    </row>
    <row r="140" spans="1:11">
      <c r="J140" s="15"/>
      <c r="K140" s="15"/>
    </row>
    <row r="142" spans="1:11">
      <c r="D142" s="34"/>
      <c r="E142" s="44"/>
      <c r="F142" s="15"/>
      <c r="G142" s="15"/>
      <c r="H142" s="15"/>
      <c r="I142" s="16"/>
    </row>
  </sheetData>
  <sortState ref="F19:I24">
    <sortCondition descending="1" ref="F19:F24"/>
  </sortState>
  <phoneticPr fontId="7" type="noConversion"/>
  <pageMargins left="0.75" right="0.75" top="1" bottom="1" header="0.5" footer="0.5"/>
  <pageSetup scale="57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 FOMs</vt:lpstr>
    </vt:vector>
  </TitlesOfParts>
  <Company>LLNL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Neely</dc:creator>
  <cp:lastModifiedBy>Rob Neely</cp:lastModifiedBy>
  <cp:lastPrinted>2013-10-19T00:12:50Z</cp:lastPrinted>
  <dcterms:created xsi:type="dcterms:W3CDTF">2013-05-09T05:37:28Z</dcterms:created>
  <dcterms:modified xsi:type="dcterms:W3CDTF">2014-01-03T22:16:09Z</dcterms:modified>
</cp:coreProperties>
</file>